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60" yWindow="800" windowWidth="17690" windowHeight="623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1" i="2" l="1"/>
  <c r="B71" i="2"/>
  <c r="C64" i="2"/>
  <c r="B64" i="2"/>
  <c r="B59" i="2" l="1"/>
  <c r="C59" i="2"/>
  <c r="D52" i="2" l="1"/>
  <c r="D53" i="2"/>
  <c r="D54" i="2"/>
  <c r="D55" i="2"/>
  <c r="D56" i="2"/>
  <c r="D57" i="2"/>
  <c r="D58" i="2"/>
  <c r="D59" i="2"/>
  <c r="D51"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<sst xmlns="http://schemas.openxmlformats.org/spreadsheetml/2006/main" count="338" uniqueCount="207">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</sst>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60" zoomScale="85" zoomScaleNormal="85" workbookViewId="0">
      <selection activeCell="B72" sqref="B7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3" t="s">
        <v>182</v>
      </c>
      <c r="B1" s="144"/>
      <c r="C1" s="144"/>
      <c r="D1" s="144"/>
      <c r="E1" s="145"/>
    </row>
    <row r="2" spans="1:5" ht="14.25" customHeight="1" thickBot="1" x14ac:dyDescent="0.4">
      <c r="A2" s="1"/>
      <c r="B2" s="2"/>
      <c r="C2" s="2"/>
      <c r="D2" s="110" t="s">
        <v>183</v>
      </c>
      <c r="E2" s="109" t="s">
        <v>203</v>
      </c>
    </row>
    <row r="3" spans="1:5" ht="15" customHeight="1" x14ac:dyDescent="0.35">
      <c r="A3" s="146" t="s">
        <v>184</v>
      </c>
      <c r="B3" s="148" t="s">
        <v>204</v>
      </c>
      <c r="C3" s="150" t="str">
        <f>"Reporting Week: "&amp;WEEKNUM(E4,1)-1</f>
        <v>Reporting Week: 36</v>
      </c>
      <c r="D3" s="3" t="s">
        <v>0</v>
      </c>
      <c r="E3" s="4">
        <v>44808</v>
      </c>
    </row>
    <row r="4" spans="1:5" ht="15" thickBot="1" x14ac:dyDescent="0.4">
      <c r="A4" s="147"/>
      <c r="B4" s="149"/>
      <c r="C4" s="151"/>
      <c r="D4" s="5" t="s">
        <v>1</v>
      </c>
      <c r="E4" s="6">
        <f>E3+6</f>
        <v>44814</v>
      </c>
    </row>
    <row r="5" spans="1:5" ht="51" customHeight="1" thickBot="1" x14ac:dyDescent="0.4">
      <c r="A5" s="152" t="s">
        <v>133</v>
      </c>
      <c r="B5" s="153"/>
      <c r="C5" s="7"/>
      <c r="D5" s="8"/>
      <c r="E5" s="9"/>
    </row>
    <row r="6" spans="1:5" ht="15.75" customHeight="1" x14ac:dyDescent="0.35">
      <c r="A6" s="10" t="s">
        <v>2</v>
      </c>
      <c r="B6" s="134">
        <v>31.04</v>
      </c>
      <c r="C6" s="11"/>
      <c r="D6" s="11"/>
      <c r="E6" s="9"/>
    </row>
    <row r="7" spans="1:5" x14ac:dyDescent="0.35">
      <c r="A7" s="12" t="s">
        <v>3</v>
      </c>
      <c r="B7" s="135">
        <v>26.19</v>
      </c>
      <c r="C7" s="11"/>
      <c r="D7" s="11"/>
      <c r="E7" s="9"/>
    </row>
    <row r="8" spans="1:5" x14ac:dyDescent="0.35">
      <c r="A8" s="12" t="s">
        <v>4</v>
      </c>
      <c r="B8" s="135">
        <v>24.71</v>
      </c>
      <c r="C8" s="11"/>
      <c r="D8" s="11"/>
      <c r="E8" s="9"/>
    </row>
    <row r="9" spans="1:5" x14ac:dyDescent="0.35">
      <c r="A9" s="12" t="s">
        <v>5</v>
      </c>
      <c r="B9" s="135">
        <v>22.3</v>
      </c>
      <c r="C9" s="11"/>
      <c r="D9" s="11"/>
      <c r="E9" s="9"/>
    </row>
    <row r="10" spans="1:5" x14ac:dyDescent="0.35">
      <c r="A10" s="12" t="s">
        <v>6</v>
      </c>
      <c r="B10" s="135">
        <v>23.58</v>
      </c>
      <c r="C10" s="11"/>
      <c r="D10" s="11"/>
      <c r="E10" s="9"/>
    </row>
    <row r="11" spans="1:5" x14ac:dyDescent="0.35">
      <c r="A11" s="12" t="s">
        <v>7</v>
      </c>
      <c r="B11" s="135">
        <v>26.94</v>
      </c>
      <c r="C11" s="11"/>
      <c r="D11" s="11"/>
      <c r="E11" s="9"/>
    </row>
    <row r="12" spans="1:5" x14ac:dyDescent="0.35">
      <c r="A12" s="12" t="s">
        <v>8</v>
      </c>
      <c r="B12" s="135">
        <v>24.38</v>
      </c>
      <c r="C12" s="11"/>
      <c r="D12" s="11"/>
      <c r="E12" s="9"/>
    </row>
    <row r="13" spans="1:5" x14ac:dyDescent="0.35">
      <c r="A13" s="12" t="s">
        <v>9</v>
      </c>
      <c r="B13" s="136">
        <v>25.7</v>
      </c>
      <c r="C13" s="11"/>
      <c r="D13" s="11"/>
      <c r="E13" s="9"/>
    </row>
    <row r="14" spans="1:5" ht="30" customHeight="1" thickBot="1" x14ac:dyDescent="0.4">
      <c r="A14" s="9"/>
      <c r="B14" s="13"/>
      <c r="C14" s="9"/>
      <c r="D14" s="9"/>
      <c r="E14" s="9"/>
    </row>
    <row r="15" spans="1:5" ht="78" customHeight="1" thickBot="1" x14ac:dyDescent="0.4">
      <c r="A15" s="160" t="s">
        <v>174</v>
      </c>
      <c r="B15" s="161"/>
      <c r="C15" s="16"/>
      <c r="D15" s="17"/>
    </row>
    <row r="16" spans="1:5" ht="30" customHeight="1" thickBot="1" x14ac:dyDescent="0.4">
      <c r="A16" s="114" t="s">
        <v>180</v>
      </c>
      <c r="B16" s="115" t="s">
        <v>205</v>
      </c>
      <c r="C16" s="16"/>
      <c r="D16" s="17"/>
    </row>
    <row r="17" spans="1:10" x14ac:dyDescent="0.35">
      <c r="A17" s="113" t="s">
        <v>185</v>
      </c>
      <c r="B17" s="132">
        <v>25.153529498525099</v>
      </c>
      <c r="C17" s="19"/>
      <c r="D17" s="19"/>
    </row>
    <row r="18" spans="1:10" x14ac:dyDescent="0.35">
      <c r="A18" s="20" t="s">
        <v>186</v>
      </c>
      <c r="B18" s="132">
        <v>14.789737804300501</v>
      </c>
      <c r="C18" s="19"/>
      <c r="D18" s="19"/>
    </row>
    <row r="19" spans="1:10" x14ac:dyDescent="0.35">
      <c r="A19" s="20" t="s">
        <v>187</v>
      </c>
      <c r="B19" s="132">
        <v>12.4197946096654</v>
      </c>
      <c r="C19" s="19"/>
      <c r="D19" s="19"/>
    </row>
    <row r="20" spans="1:10" x14ac:dyDescent="0.35">
      <c r="A20" s="20" t="s">
        <v>188</v>
      </c>
      <c r="B20" s="132">
        <v>14.7686022430882</v>
      </c>
      <c r="C20" s="19"/>
      <c r="D20" s="19"/>
    </row>
    <row r="21" spans="1:10" x14ac:dyDescent="0.35">
      <c r="A21" s="20" t="s">
        <v>189</v>
      </c>
      <c r="B21" s="132">
        <v>17.982261860368801</v>
      </c>
      <c r="C21" s="19"/>
      <c r="D21" s="19"/>
    </row>
    <row r="22" spans="1:10" x14ac:dyDescent="0.35">
      <c r="A22" s="20" t="s">
        <v>190</v>
      </c>
      <c r="B22" s="132">
        <v>15.240027777777801</v>
      </c>
      <c r="C22" s="19"/>
      <c r="D22" s="19"/>
    </row>
    <row r="23" spans="1:10" x14ac:dyDescent="0.35">
      <c r="A23" s="20" t="s">
        <v>191</v>
      </c>
      <c r="B23" s="132">
        <v>17.697973425765401</v>
      </c>
      <c r="C23" s="19"/>
      <c r="D23" s="19"/>
    </row>
    <row r="24" spans="1:10" x14ac:dyDescent="0.35">
      <c r="A24" s="20" t="s">
        <v>192</v>
      </c>
      <c r="B24" s="132">
        <v>18.269389475536801</v>
      </c>
      <c r="C24" s="19"/>
      <c r="D24" s="19"/>
      <c r="I24" s="21"/>
      <c r="J24" s="21"/>
    </row>
    <row r="25" spans="1:10" x14ac:dyDescent="0.35">
      <c r="A25" s="20" t="s">
        <v>193</v>
      </c>
      <c r="B25" s="132">
        <v>22.189482352941202</v>
      </c>
      <c r="C25" s="19"/>
      <c r="D25" s="19"/>
      <c r="I25" s="18"/>
      <c r="J25" s="18"/>
    </row>
    <row r="26" spans="1:10" x14ac:dyDescent="0.35">
      <c r="A26" s="20" t="s">
        <v>194</v>
      </c>
      <c r="B26" s="132">
        <v>20.118782940295699</v>
      </c>
      <c r="C26" s="19"/>
      <c r="D26" s="19"/>
    </row>
    <row r="27" spans="1:10" x14ac:dyDescent="0.35">
      <c r="A27" s="20" t="s">
        <v>9</v>
      </c>
      <c r="B27" s="132">
        <v>17.045550216793401</v>
      </c>
      <c r="C27" s="19"/>
      <c r="D27" s="19"/>
    </row>
    <row r="28" spans="1:10" ht="30" customHeight="1" thickBot="1" x14ac:dyDescent="0.4">
      <c r="A28" s="43"/>
      <c r="B28" s="107"/>
    </row>
    <row r="29" spans="1:10" ht="45" customHeight="1" thickBot="1" x14ac:dyDescent="0.4">
      <c r="A29" s="152" t="s">
        <v>134</v>
      </c>
      <c r="B29" s="155"/>
      <c r="C29" s="7"/>
      <c r="D29" s="8"/>
    </row>
    <row r="30" spans="1:10" x14ac:dyDescent="0.35">
      <c r="A30" s="22" t="s">
        <v>10</v>
      </c>
      <c r="B30" s="26">
        <v>952</v>
      </c>
      <c r="C30" s="23"/>
      <c r="D30" s="23"/>
    </row>
    <row r="31" spans="1:10" x14ac:dyDescent="0.35">
      <c r="A31" s="24" t="s">
        <v>11</v>
      </c>
      <c r="B31" s="28">
        <v>12719</v>
      </c>
      <c r="C31" s="23"/>
      <c r="D31" s="23"/>
    </row>
    <row r="32" spans="1:10" x14ac:dyDescent="0.35">
      <c r="A32" s="24" t="s">
        <v>12</v>
      </c>
      <c r="B32" s="28">
        <v>1384</v>
      </c>
      <c r="C32" s="23"/>
      <c r="D32" s="23"/>
    </row>
    <row r="33" spans="1:9" x14ac:dyDescent="0.35">
      <c r="A33" s="24" t="s">
        <v>2</v>
      </c>
      <c r="B33" s="28">
        <v>609</v>
      </c>
      <c r="C33" s="23"/>
      <c r="D33" s="23"/>
    </row>
    <row r="34" spans="1:9" x14ac:dyDescent="0.35">
      <c r="A34" s="24" t="s">
        <v>13</v>
      </c>
      <c r="B34" s="28">
        <v>434</v>
      </c>
      <c r="C34" s="23"/>
      <c r="D34" s="23"/>
    </row>
    <row r="35" spans="1:9" x14ac:dyDescent="0.35">
      <c r="A35" s="24" t="s">
        <v>14</v>
      </c>
      <c r="B35" s="28">
        <v>255</v>
      </c>
      <c r="C35" s="23"/>
      <c r="D35" s="23"/>
    </row>
    <row r="36" spans="1:9" x14ac:dyDescent="0.35">
      <c r="A36" s="24" t="s">
        <v>15</v>
      </c>
      <c r="B36" s="28">
        <v>6459</v>
      </c>
      <c r="C36" s="23"/>
      <c r="D36" s="23"/>
    </row>
    <row r="37" spans="1:9" x14ac:dyDescent="0.35">
      <c r="A37" s="24" t="s">
        <v>16</v>
      </c>
      <c r="B37" s="28">
        <v>883</v>
      </c>
      <c r="C37" s="23"/>
      <c r="D37" s="23"/>
    </row>
    <row r="38" spans="1:9" x14ac:dyDescent="0.35">
      <c r="A38" s="24" t="s">
        <v>17</v>
      </c>
      <c r="B38" s="133">
        <f>SUM(B30:B37)</f>
        <v>23695</v>
      </c>
      <c r="C38" s="23"/>
      <c r="D38" s="23"/>
    </row>
    <row r="39" spans="1:9" ht="30" customHeight="1" thickBot="1" x14ac:dyDescent="0.4"/>
    <row r="40" spans="1:9" ht="44.25" customHeight="1" thickBot="1" x14ac:dyDescent="0.4">
      <c r="A40" s="152" t="s">
        <v>18</v>
      </c>
      <c r="B40" s="155"/>
      <c r="C40" s="14"/>
      <c r="D40" s="15"/>
    </row>
    <row r="41" spans="1:9" x14ac:dyDescent="0.35">
      <c r="A41" s="22" t="s">
        <v>3</v>
      </c>
      <c r="B41" s="137">
        <v>17.7</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10</v>
      </c>
      <c r="C45" s="19"/>
      <c r="D45" s="19"/>
    </row>
    <row r="46" spans="1:9" x14ac:dyDescent="0.35">
      <c r="A46" s="24" t="s">
        <v>24</v>
      </c>
      <c r="B46" s="137">
        <v>13.3</v>
      </c>
      <c r="C46" s="19"/>
      <c r="D46" s="19"/>
    </row>
    <row r="47" spans="1:9" ht="30.75" customHeight="1" thickBot="1" x14ac:dyDescent="0.4">
      <c r="B47" s="139"/>
      <c r="I47" s="140"/>
    </row>
    <row r="48" spans="1:9" ht="57" customHeight="1" thickBot="1" x14ac:dyDescent="0.4">
      <c r="A48" s="165" t="s">
        <v>135</v>
      </c>
      <c r="B48" s="166"/>
      <c r="C48" s="166"/>
      <c r="D48" s="166"/>
      <c r="E48" s="167"/>
    </row>
    <row r="49" spans="1:5" ht="15" thickBot="1" x14ac:dyDescent="0.4">
      <c r="A49" s="158" t="s">
        <v>25</v>
      </c>
      <c r="B49" s="162" t="s">
        <v>26</v>
      </c>
      <c r="C49" s="163"/>
      <c r="D49" s="164"/>
      <c r="E49" s="156" t="s">
        <v>17</v>
      </c>
    </row>
    <row r="50" spans="1:5" ht="15" thickBot="1" x14ac:dyDescent="0.4">
      <c r="A50" s="159"/>
      <c r="B50" s="25" t="s">
        <v>27</v>
      </c>
      <c r="C50" s="25" t="s">
        <v>28</v>
      </c>
      <c r="D50" s="130" t="s">
        <v>16</v>
      </c>
      <c r="E50" s="157"/>
    </row>
    <row r="51" spans="1:5" x14ac:dyDescent="0.35">
      <c r="A51" s="10" t="s">
        <v>2</v>
      </c>
      <c r="B51" s="26">
        <v>0</v>
      </c>
      <c r="C51" s="26">
        <v>0</v>
      </c>
      <c r="D51" s="26">
        <f>E51-(B51+C51)</f>
        <v>0</v>
      </c>
      <c r="E51" s="27"/>
    </row>
    <row r="52" spans="1:5" x14ac:dyDescent="0.35">
      <c r="A52" s="12" t="s">
        <v>3</v>
      </c>
      <c r="B52" s="28">
        <v>0</v>
      </c>
      <c r="C52" s="28">
        <v>0</v>
      </c>
      <c r="D52" s="26">
        <f t="shared" ref="D52:D59" si="0">E52-(B52+C52)</f>
        <v>0</v>
      </c>
      <c r="E52" s="27"/>
    </row>
    <row r="53" spans="1:5" x14ac:dyDescent="0.35">
      <c r="A53" s="12" t="s">
        <v>4</v>
      </c>
      <c r="B53" s="28">
        <v>0</v>
      </c>
      <c r="C53" s="28">
        <v>0</v>
      </c>
      <c r="D53" s="26">
        <f t="shared" si="0"/>
        <v>0</v>
      </c>
      <c r="E53" s="27"/>
    </row>
    <row r="54" spans="1:5" x14ac:dyDescent="0.35">
      <c r="A54" s="12" t="s">
        <v>5</v>
      </c>
      <c r="B54" s="28">
        <v>0</v>
      </c>
      <c r="C54" s="28">
        <v>0</v>
      </c>
      <c r="D54" s="26">
        <f t="shared" si="0"/>
        <v>0</v>
      </c>
      <c r="E54" s="27"/>
    </row>
    <row r="55" spans="1:5" x14ac:dyDescent="0.35">
      <c r="A55" s="12" t="s">
        <v>6</v>
      </c>
      <c r="B55" s="28">
        <v>0</v>
      </c>
      <c r="C55" s="28">
        <v>0</v>
      </c>
      <c r="D55" s="26">
        <f t="shared" si="0"/>
        <v>0</v>
      </c>
      <c r="E55" s="27"/>
    </row>
    <row r="56" spans="1:5" x14ac:dyDescent="0.35">
      <c r="A56" s="12" t="s">
        <v>7</v>
      </c>
      <c r="B56" s="28">
        <v>0</v>
      </c>
      <c r="C56" s="28">
        <v>0</v>
      </c>
      <c r="D56" s="26">
        <f t="shared" si="0"/>
        <v>0</v>
      </c>
      <c r="E56" s="27"/>
    </row>
    <row r="57" spans="1:5" x14ac:dyDescent="0.35">
      <c r="A57" s="12" t="s">
        <v>29</v>
      </c>
      <c r="B57" s="28">
        <v>0</v>
      </c>
      <c r="C57" s="28">
        <v>0</v>
      </c>
      <c r="D57" s="26">
        <f t="shared" si="0"/>
        <v>0</v>
      </c>
      <c r="E57" s="27"/>
    </row>
    <row r="58" spans="1:5" x14ac:dyDescent="0.35">
      <c r="A58" s="12" t="s">
        <v>8</v>
      </c>
      <c r="B58" s="28">
        <v>0</v>
      </c>
      <c r="C58" s="28">
        <v>0</v>
      </c>
      <c r="D58" s="26">
        <f t="shared" si="0"/>
        <v>0</v>
      </c>
      <c r="E58" s="27"/>
    </row>
    <row r="59" spans="1:5" x14ac:dyDescent="0.35">
      <c r="A59" s="12" t="s">
        <v>17</v>
      </c>
      <c r="B59" s="29">
        <f>SUM(B51:B58)</f>
        <v>0</v>
      </c>
      <c r="C59" s="29">
        <f>SUM(C51:C58)</f>
        <v>0</v>
      </c>
      <c r="D59" s="26">
        <f t="shared" si="0"/>
        <v>0</v>
      </c>
      <c r="E59" s="29"/>
    </row>
    <row r="60" spans="1:5" ht="30" customHeight="1" thickBot="1" x14ac:dyDescent="0.4">
      <c r="C60" s="14"/>
    </row>
    <row r="61" spans="1:5" ht="36" customHeight="1" thickBot="1" x14ac:dyDescent="0.4">
      <c r="A61" s="152" t="s">
        <v>136</v>
      </c>
      <c r="B61" s="154"/>
      <c r="C61" s="155"/>
    </row>
    <row r="62" spans="1:5" x14ac:dyDescent="0.35">
      <c r="A62" s="118"/>
      <c r="B62" s="119" t="s">
        <v>30</v>
      </c>
      <c r="C62" s="120" t="s">
        <v>31</v>
      </c>
    </row>
    <row r="63" spans="1:5" x14ac:dyDescent="0.35">
      <c r="A63" s="24" t="s">
        <v>2</v>
      </c>
      <c r="B63" s="141">
        <v>16</v>
      </c>
      <c r="C63" s="141">
        <v>3</v>
      </c>
    </row>
    <row r="64" spans="1:5" x14ac:dyDescent="0.35">
      <c r="A64" s="24" t="s">
        <v>19</v>
      </c>
      <c r="B64" s="141">
        <f>17+115</f>
        <v>132</v>
      </c>
      <c r="C64" s="141">
        <f>7+38</f>
        <v>45</v>
      </c>
    </row>
    <row r="65" spans="1:3" x14ac:dyDescent="0.35">
      <c r="A65" s="24" t="s">
        <v>20</v>
      </c>
      <c r="B65" s="142" t="s">
        <v>206</v>
      </c>
      <c r="C65" s="142">
        <v>142</v>
      </c>
    </row>
    <row r="66" spans="1:3" x14ac:dyDescent="0.35">
      <c r="A66" s="24" t="s">
        <v>22</v>
      </c>
      <c r="B66" s="142" t="s">
        <v>206</v>
      </c>
      <c r="C66" s="142">
        <v>8</v>
      </c>
    </row>
    <row r="67" spans="1:3" x14ac:dyDescent="0.35">
      <c r="A67" s="24" t="s">
        <v>21</v>
      </c>
      <c r="B67" s="142">
        <v>9</v>
      </c>
      <c r="C67" s="142" t="s">
        <v>206</v>
      </c>
    </row>
    <row r="68" spans="1:3" x14ac:dyDescent="0.35">
      <c r="A68" s="24" t="s">
        <v>23</v>
      </c>
      <c r="B68" s="141">
        <v>14</v>
      </c>
      <c r="C68" s="141">
        <v>19</v>
      </c>
    </row>
    <row r="69" spans="1:3" x14ac:dyDescent="0.35">
      <c r="A69" s="24" t="s">
        <v>32</v>
      </c>
      <c r="B69" s="141">
        <v>40</v>
      </c>
      <c r="C69" s="141">
        <v>21</v>
      </c>
    </row>
    <row r="70" spans="1:3" ht="60.75" customHeight="1" x14ac:dyDescent="0.35">
      <c r="A70" s="12" t="s">
        <v>181</v>
      </c>
      <c r="B70" s="141">
        <v>3</v>
      </c>
      <c r="C70" s="142">
        <v>6</v>
      </c>
    </row>
    <row r="71" spans="1:3" x14ac:dyDescent="0.35">
      <c r="A71" s="24" t="s">
        <v>33</v>
      </c>
      <c r="B71" s="141">
        <f>126+241</f>
        <v>367</v>
      </c>
      <c r="C71" s="141">
        <f>31+156</f>
        <v>187</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38" zoomScale="85" zoomScaleNormal="85" workbookViewId="0">
      <selection activeCell="B9" sqref="B9:D56"/>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46" t="str">
        <f>'Rail Service (Item Nos. 1-6)'!A3</f>
        <v>Railroad: CPRS</v>
      </c>
      <c r="B3" s="172" t="str">
        <f>'Rail Service (Item Nos. 1-6)'!B3:B4</f>
        <v>Year: 2022</v>
      </c>
      <c r="C3" s="172" t="str">
        <f>'Rail Service (Item Nos. 1-6)'!C3:C4</f>
        <v>Reporting Week: 36</v>
      </c>
      <c r="D3" s="31" t="s">
        <v>0</v>
      </c>
      <c r="E3" s="4">
        <f>'Rail Service (Item Nos. 1-6)'!E3</f>
        <v>44808</v>
      </c>
      <c r="F3" s="14"/>
      <c r="G3" s="16"/>
      <c r="H3" s="16"/>
      <c r="I3" s="14"/>
      <c r="J3" s="9"/>
      <c r="K3" s="32"/>
    </row>
    <row r="4" spans="1:11" ht="15" thickBot="1" x14ac:dyDescent="0.4">
      <c r="A4" s="147"/>
      <c r="B4" s="173"/>
      <c r="C4" s="173"/>
      <c r="D4" s="33" t="s">
        <v>1</v>
      </c>
      <c r="E4" s="6">
        <f>E3+6</f>
        <v>44814</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4</v>
      </c>
      <c r="C18" s="35">
        <v>0</v>
      </c>
      <c r="D18" s="35">
        <v>4</v>
      </c>
    </row>
    <row r="19" spans="1:4" x14ac:dyDescent="0.35">
      <c r="A19" s="37" t="s">
        <v>49</v>
      </c>
      <c r="B19" s="35">
        <v>1</v>
      </c>
      <c r="C19" s="35">
        <v>0</v>
      </c>
      <c r="D19" s="35">
        <v>1</v>
      </c>
    </row>
    <row r="20" spans="1:4" x14ac:dyDescent="0.35">
      <c r="A20" s="37" t="s">
        <v>50</v>
      </c>
      <c r="B20" s="35">
        <v>27</v>
      </c>
      <c r="C20" s="35">
        <v>0</v>
      </c>
      <c r="D20" s="35">
        <v>27</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5</v>
      </c>
      <c r="C28" s="35">
        <v>0</v>
      </c>
      <c r="D28" s="35">
        <v>5</v>
      </c>
    </row>
    <row r="29" spans="1:4" x14ac:dyDescent="0.35">
      <c r="A29" s="37" t="s">
        <v>59</v>
      </c>
      <c r="B29" s="35">
        <v>453</v>
      </c>
      <c r="C29" s="35">
        <v>0</v>
      </c>
      <c r="D29" s="35">
        <v>453</v>
      </c>
    </row>
    <row r="30" spans="1:4" x14ac:dyDescent="0.35">
      <c r="A30" s="37" t="s">
        <v>60</v>
      </c>
      <c r="B30" s="35">
        <v>0</v>
      </c>
      <c r="C30" s="35">
        <v>0</v>
      </c>
      <c r="D30" s="35">
        <v>0</v>
      </c>
    </row>
    <row r="31" spans="1:4" x14ac:dyDescent="0.35">
      <c r="A31" s="37" t="s">
        <v>61</v>
      </c>
      <c r="B31" s="35">
        <v>0</v>
      </c>
      <c r="C31" s="35">
        <v>0</v>
      </c>
      <c r="D31" s="35">
        <v>0</v>
      </c>
    </row>
    <row r="32" spans="1:4" x14ac:dyDescent="0.35">
      <c r="A32" s="37" t="s">
        <v>62</v>
      </c>
      <c r="B32" s="35">
        <v>4</v>
      </c>
      <c r="C32" s="35">
        <v>0</v>
      </c>
      <c r="D32" s="35">
        <v>4</v>
      </c>
    </row>
    <row r="33" spans="1:4" x14ac:dyDescent="0.35">
      <c r="A33" s="37" t="s">
        <v>63</v>
      </c>
      <c r="B33" s="35">
        <v>0</v>
      </c>
      <c r="C33" s="35">
        <v>0</v>
      </c>
      <c r="D33" s="35">
        <v>0</v>
      </c>
    </row>
    <row r="34" spans="1:4" x14ac:dyDescent="0.35">
      <c r="A34" s="37" t="s">
        <v>64</v>
      </c>
      <c r="B34" s="35">
        <v>727</v>
      </c>
      <c r="C34" s="35">
        <v>534</v>
      </c>
      <c r="D34" s="35">
        <v>193</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0</v>
      </c>
      <c r="C40" s="35">
        <v>0</v>
      </c>
      <c r="D40" s="35">
        <v>0</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1</v>
      </c>
      <c r="C44" s="35">
        <v>0</v>
      </c>
      <c r="D44" s="35">
        <v>1</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4</v>
      </c>
      <c r="C52" s="35">
        <v>0</v>
      </c>
      <c r="D52" s="35">
        <v>4</v>
      </c>
    </row>
    <row r="53" spans="1:19" x14ac:dyDescent="0.35">
      <c r="A53" s="37" t="s">
        <v>83</v>
      </c>
      <c r="B53" s="35">
        <v>0</v>
      </c>
      <c r="C53" s="35">
        <v>0</v>
      </c>
      <c r="D53" s="35">
        <v>0</v>
      </c>
    </row>
    <row r="54" spans="1:19" x14ac:dyDescent="0.35">
      <c r="A54" s="37" t="s">
        <v>84</v>
      </c>
      <c r="B54" s="35">
        <v>136</v>
      </c>
      <c r="C54" s="35">
        <v>110</v>
      </c>
      <c r="D54" s="35">
        <v>26</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1362</v>
      </c>
      <c r="C57" s="35">
        <f>SUM(C9:C56)</f>
        <v>644</v>
      </c>
      <c r="D57" s="35">
        <f>SUM(D9:D56)</f>
        <v>718</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55" zoomScale="85" zoomScaleNormal="85" workbookViewId="0">
      <selection activeCell="B10" sqref="B10:E57"/>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46" t="str">
        <f>'Rail Service (Item Nos. 1-6)'!A3</f>
        <v>Railroad: CPRS</v>
      </c>
      <c r="B3" s="148" t="str">
        <f>'Rail Service (Item Nos. 1-6)'!B3:B4</f>
        <v>Year: 2022</v>
      </c>
      <c r="C3" s="150" t="str">
        <f>'Rail Service (Item Nos. 1-6)'!C3:C4</f>
        <v>Reporting Week: 36</v>
      </c>
      <c r="D3" s="4">
        <f>'Rail Service (Item Nos. 1-6)'!E3</f>
        <v>44808</v>
      </c>
      <c r="F3" s="16"/>
      <c r="G3" s="16"/>
      <c r="H3" s="14"/>
      <c r="I3" s="9"/>
      <c r="J3" s="32"/>
    </row>
    <row r="4" spans="1:10" ht="15" thickBot="1" x14ac:dyDescent="0.4">
      <c r="A4" s="147"/>
      <c r="B4" s="149"/>
      <c r="C4" s="151"/>
      <c r="D4" s="6">
        <f>'Rail Service (Item Nos. 1-6)'!E4</f>
        <v>44814</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63" t="s">
        <v>172</v>
      </c>
      <c r="E8" s="16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20</v>
      </c>
      <c r="C19" s="54">
        <v>20</v>
      </c>
      <c r="D19" s="54"/>
      <c r="E19" s="54"/>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187</v>
      </c>
      <c r="C30" s="54">
        <v>505</v>
      </c>
      <c r="D30" s="54">
        <v>75</v>
      </c>
      <c r="E30" s="54"/>
    </row>
    <row r="31" spans="1:5" x14ac:dyDescent="0.35">
      <c r="A31" s="55" t="s">
        <v>60</v>
      </c>
      <c r="B31" s="54"/>
      <c r="C31" s="54"/>
      <c r="D31" s="54"/>
      <c r="E31" s="54"/>
    </row>
    <row r="32" spans="1:5" x14ac:dyDescent="0.35">
      <c r="A32" s="55" t="s">
        <v>61</v>
      </c>
      <c r="B32" s="54"/>
      <c r="C32" s="54"/>
      <c r="D32" s="54"/>
      <c r="E32" s="54"/>
    </row>
    <row r="33" spans="1:7" x14ac:dyDescent="0.35">
      <c r="A33" s="55" t="s">
        <v>62</v>
      </c>
      <c r="B33" s="54"/>
      <c r="C33" s="54">
        <v>110</v>
      </c>
      <c r="D33" s="54"/>
      <c r="E33" s="54"/>
    </row>
    <row r="34" spans="1:7" x14ac:dyDescent="0.35">
      <c r="A34" s="55" t="s">
        <v>63</v>
      </c>
      <c r="B34" s="54"/>
      <c r="C34" s="54"/>
      <c r="D34" s="54"/>
      <c r="E34" s="54"/>
    </row>
    <row r="35" spans="1:7" x14ac:dyDescent="0.35">
      <c r="A35" s="55" t="s">
        <v>64</v>
      </c>
      <c r="B35" s="54">
        <v>287</v>
      </c>
      <c r="C35" s="54">
        <v>735</v>
      </c>
      <c r="D35" s="54">
        <v>175</v>
      </c>
      <c r="E35" s="54"/>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v>25</v>
      </c>
      <c r="C48" s="54"/>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v>10</v>
      </c>
      <c r="C55" s="54">
        <v>110</v>
      </c>
      <c r="D55" s="54"/>
      <c r="E55" s="54"/>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529</v>
      </c>
      <c r="C58" s="56">
        <f t="shared" ref="C58:E58" si="0">SUM(C10:C57)</f>
        <v>1480</v>
      </c>
      <c r="D58" s="56">
        <f t="shared" si="0"/>
        <v>250</v>
      </c>
      <c r="E58" s="56">
        <f t="shared" si="0"/>
        <v>0</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2" zoomScale="85" zoomScaleNormal="85" workbookViewId="0">
      <selection activeCell="B31" sqref="B31"/>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46" t="str">
        <f>'Rail Service (Item Nos. 1-6)'!A3</f>
        <v>Railroad: CPRS</v>
      </c>
      <c r="B3" s="148" t="str">
        <f>'Rail Service (Item Nos. 1-6)'!B3:B4</f>
        <v>Year: 2022</v>
      </c>
      <c r="C3" s="172" t="str">
        <f>'Rail Service (Item Nos. 1-6)'!C3:C4</f>
        <v>Reporting Week: 36</v>
      </c>
      <c r="D3" s="60" t="s">
        <v>0</v>
      </c>
      <c r="E3" s="4">
        <f>'Rail Service (Item Nos. 1-6)'!E3</f>
        <v>44808</v>
      </c>
      <c r="F3" s="14"/>
      <c r="G3" s="9"/>
      <c r="H3" s="32"/>
    </row>
    <row r="4" spans="1:8" ht="15" thickBot="1" x14ac:dyDescent="0.4">
      <c r="A4" s="147"/>
      <c r="B4" s="183"/>
      <c r="C4" s="184"/>
      <c r="D4" s="61" t="s">
        <v>1</v>
      </c>
      <c r="E4" s="6">
        <f>E3+6</f>
        <v>44814</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2.6</v>
      </c>
      <c r="C21" s="69">
        <v>2.2000000000000002</v>
      </c>
    </row>
    <row r="22" spans="1:5" x14ac:dyDescent="0.35">
      <c r="A22" s="68" t="s">
        <v>16</v>
      </c>
      <c r="B22" s="69">
        <v>2.4</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2.5</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7" zoomScale="85" zoomScaleNormal="85" workbookViewId="0">
      <selection activeCell="D9" sqref="D9:E30"/>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46" t="str">
        <f>'Rail Service (Item Nos. 1-6)'!A3</f>
        <v>Railroad: CPRS</v>
      </c>
      <c r="B3" s="148" t="str">
        <f>'Rail Service (Item Nos. 1-6)'!B3:B4</f>
        <v>Year: 2022</v>
      </c>
      <c r="C3" s="150" t="str">
        <f>'Rail Service (Item Nos. 1-6)'!C3:C4</f>
        <v>Reporting Week: 36</v>
      </c>
      <c r="D3" s="74" t="s">
        <v>0</v>
      </c>
      <c r="E3" s="4">
        <f>'Rail Service (Item Nos. 1-6)'!E3</f>
        <v>44808</v>
      </c>
      <c r="F3" s="14"/>
      <c r="G3" s="14"/>
      <c r="H3" s="9"/>
      <c r="I3" s="32"/>
    </row>
    <row r="4" spans="1:14" customFormat="1" ht="15" thickBot="1" x14ac:dyDescent="0.4">
      <c r="A4" s="147"/>
      <c r="B4" s="149"/>
      <c r="C4" s="151"/>
      <c r="D4" s="61" t="s">
        <v>1</v>
      </c>
      <c r="E4" s="6">
        <f>E3+6</f>
        <v>44814</v>
      </c>
      <c r="F4" s="14"/>
      <c r="G4" s="14"/>
      <c r="H4" s="9"/>
      <c r="I4" s="32"/>
    </row>
    <row r="5" spans="1:14" customFormat="1" ht="15" thickBot="1" x14ac:dyDescent="0.4">
      <c r="E5" s="18"/>
      <c r="F5" s="62"/>
    </row>
    <row r="6" spans="1:14" customFormat="1" ht="47.25" customHeight="1" thickBot="1" x14ac:dyDescent="0.4">
      <c r="A6" s="152" t="s">
        <v>169</v>
      </c>
      <c r="B6" s="154"/>
      <c r="C6" s="154"/>
      <c r="D6" s="154"/>
      <c r="E6" s="15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1005</v>
      </c>
      <c r="E9" s="128">
        <v>850</v>
      </c>
    </row>
    <row r="10" spans="1:14" x14ac:dyDescent="0.25">
      <c r="A10" s="80" t="s">
        <v>196</v>
      </c>
      <c r="B10" s="80" t="s">
        <v>20</v>
      </c>
      <c r="C10" s="80" t="s">
        <v>150</v>
      </c>
      <c r="D10" s="126">
        <v>50</v>
      </c>
      <c r="E10" s="127">
        <v>663</v>
      </c>
    </row>
    <row r="11" spans="1:14" x14ac:dyDescent="0.25">
      <c r="A11" s="80" t="s">
        <v>196</v>
      </c>
      <c r="B11" s="80" t="s">
        <v>105</v>
      </c>
      <c r="C11" s="79" t="s">
        <v>110</v>
      </c>
      <c r="D11" s="126" t="s">
        <v>206</v>
      </c>
      <c r="E11" s="126">
        <v>1</v>
      </c>
    </row>
    <row r="12" spans="1:14" x14ac:dyDescent="0.25">
      <c r="A12" s="80" t="s">
        <v>196</v>
      </c>
      <c r="B12" s="80" t="s">
        <v>107</v>
      </c>
      <c r="C12" s="80" t="s">
        <v>151</v>
      </c>
      <c r="D12" s="127">
        <v>1137</v>
      </c>
      <c r="E12" s="127">
        <v>23</v>
      </c>
    </row>
    <row r="13" spans="1:14" x14ac:dyDescent="0.25">
      <c r="A13" s="80" t="s">
        <v>196</v>
      </c>
      <c r="B13" s="80" t="s">
        <v>141</v>
      </c>
      <c r="C13" s="79" t="s">
        <v>152</v>
      </c>
      <c r="D13" s="127">
        <v>15</v>
      </c>
      <c r="E13" s="126">
        <v>15</v>
      </c>
    </row>
    <row r="14" spans="1:14" x14ac:dyDescent="0.25">
      <c r="A14" s="80" t="s">
        <v>196</v>
      </c>
      <c r="B14" s="80" t="s">
        <v>142</v>
      </c>
      <c r="C14" s="80" t="s">
        <v>153</v>
      </c>
      <c r="D14" s="127">
        <v>183</v>
      </c>
      <c r="E14" s="127">
        <v>79</v>
      </c>
    </row>
    <row r="15" spans="1:14" x14ac:dyDescent="0.25">
      <c r="A15" s="80" t="s">
        <v>196</v>
      </c>
      <c r="B15" s="80" t="s">
        <v>100</v>
      </c>
      <c r="C15" s="79" t="s">
        <v>154</v>
      </c>
      <c r="D15" s="129">
        <v>575</v>
      </c>
      <c r="E15" s="129">
        <v>83</v>
      </c>
    </row>
    <row r="16" spans="1:14" x14ac:dyDescent="0.25">
      <c r="A16" s="80" t="s">
        <v>196</v>
      </c>
      <c r="B16" s="80" t="s">
        <v>19</v>
      </c>
      <c r="C16" s="80" t="s">
        <v>155</v>
      </c>
      <c r="D16" s="127">
        <v>1498</v>
      </c>
      <c r="E16" s="127">
        <v>74</v>
      </c>
    </row>
    <row r="17" spans="1:17" x14ac:dyDescent="0.25">
      <c r="A17" s="80" t="s">
        <v>196</v>
      </c>
      <c r="B17" s="80" t="s">
        <v>106</v>
      </c>
      <c r="C17" s="79" t="s">
        <v>156</v>
      </c>
      <c r="D17" s="127">
        <v>222</v>
      </c>
      <c r="E17" s="127">
        <v>52</v>
      </c>
    </row>
    <row r="18" spans="1:17" x14ac:dyDescent="0.25">
      <c r="A18" s="80" t="s">
        <v>196</v>
      </c>
      <c r="B18" s="80" t="s">
        <v>103</v>
      </c>
      <c r="C18" s="80" t="s">
        <v>157</v>
      </c>
      <c r="D18" s="127">
        <v>15</v>
      </c>
      <c r="E18" s="127">
        <v>77</v>
      </c>
    </row>
    <row r="19" spans="1:17" x14ac:dyDescent="0.25">
      <c r="A19" s="80" t="s">
        <v>196</v>
      </c>
      <c r="B19" s="80" t="s">
        <v>104</v>
      </c>
      <c r="C19" s="79" t="s">
        <v>158</v>
      </c>
      <c r="D19" s="126" t="s">
        <v>206</v>
      </c>
      <c r="E19" s="127">
        <v>15</v>
      </c>
    </row>
    <row r="20" spans="1:17" x14ac:dyDescent="0.25">
      <c r="A20" s="80" t="s">
        <v>196</v>
      </c>
      <c r="B20" s="80" t="s">
        <v>143</v>
      </c>
      <c r="C20" s="80" t="s">
        <v>159</v>
      </c>
      <c r="D20" s="126">
        <v>175</v>
      </c>
      <c r="E20" s="127">
        <v>119</v>
      </c>
    </row>
    <row r="21" spans="1:17" x14ac:dyDescent="0.25">
      <c r="A21" s="80" t="s">
        <v>196</v>
      </c>
      <c r="B21" s="80" t="s">
        <v>144</v>
      </c>
      <c r="C21" s="79" t="s">
        <v>160</v>
      </c>
      <c r="D21" s="127">
        <v>45</v>
      </c>
      <c r="E21" s="127">
        <v>246</v>
      </c>
    </row>
    <row r="22" spans="1:17" x14ac:dyDescent="0.25">
      <c r="A22" s="80" t="s">
        <v>196</v>
      </c>
      <c r="B22" s="80" t="s">
        <v>145</v>
      </c>
      <c r="C22" s="80" t="s">
        <v>161</v>
      </c>
      <c r="D22" s="126">
        <v>4</v>
      </c>
      <c r="E22" s="127">
        <v>6</v>
      </c>
    </row>
    <row r="23" spans="1:17" x14ac:dyDescent="0.25">
      <c r="A23" s="80" t="s">
        <v>196</v>
      </c>
      <c r="B23" s="80" t="s">
        <v>146</v>
      </c>
      <c r="C23" s="79" t="s">
        <v>162</v>
      </c>
      <c r="D23" s="127">
        <v>189</v>
      </c>
      <c r="E23" s="127">
        <v>135</v>
      </c>
    </row>
    <row r="24" spans="1:17" x14ac:dyDescent="0.25">
      <c r="A24" s="80" t="s">
        <v>196</v>
      </c>
      <c r="B24" s="80" t="s">
        <v>102</v>
      </c>
      <c r="C24" s="80" t="s">
        <v>163</v>
      </c>
      <c r="D24" s="126" t="s">
        <v>206</v>
      </c>
      <c r="E24" s="127">
        <v>18</v>
      </c>
    </row>
    <row r="25" spans="1:17" x14ac:dyDescent="0.25">
      <c r="A25" s="80" t="s">
        <v>196</v>
      </c>
      <c r="B25" s="80" t="s">
        <v>147</v>
      </c>
      <c r="C25" s="79" t="s">
        <v>164</v>
      </c>
      <c r="D25" s="127">
        <v>16</v>
      </c>
      <c r="E25" s="127">
        <v>112</v>
      </c>
    </row>
    <row r="26" spans="1:17" x14ac:dyDescent="0.25">
      <c r="A26" s="80" t="s">
        <v>196</v>
      </c>
      <c r="B26" s="80" t="s">
        <v>108</v>
      </c>
      <c r="C26" s="80" t="s">
        <v>165</v>
      </c>
      <c r="D26" s="127">
        <v>132</v>
      </c>
      <c r="E26" s="127">
        <v>204</v>
      </c>
    </row>
    <row r="27" spans="1:17" x14ac:dyDescent="0.25">
      <c r="A27" s="80" t="s">
        <v>196</v>
      </c>
      <c r="B27" s="80" t="s">
        <v>148</v>
      </c>
      <c r="C27" s="79" t="s">
        <v>166</v>
      </c>
      <c r="D27" s="127">
        <v>94</v>
      </c>
      <c r="E27" s="126" t="s">
        <v>206</v>
      </c>
    </row>
    <row r="28" spans="1:17" x14ac:dyDescent="0.25">
      <c r="A28" s="80" t="s">
        <v>196</v>
      </c>
      <c r="B28" s="80" t="s">
        <v>33</v>
      </c>
      <c r="C28" s="80" t="s">
        <v>112</v>
      </c>
      <c r="D28" s="127">
        <v>49</v>
      </c>
      <c r="E28" s="127">
        <v>71</v>
      </c>
    </row>
    <row r="29" spans="1:17" x14ac:dyDescent="0.25">
      <c r="A29" s="80" t="s">
        <v>196</v>
      </c>
      <c r="B29" s="80" t="s">
        <v>109</v>
      </c>
      <c r="C29" s="80" t="s">
        <v>167</v>
      </c>
      <c r="D29" s="129">
        <v>2421</v>
      </c>
      <c r="E29" s="129">
        <v>58</v>
      </c>
    </row>
    <row r="30" spans="1:17" ht="14.5"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52" t="s">
        <v>170</v>
      </c>
      <c r="B32" s="154"/>
      <c r="C32" s="154"/>
      <c r="D32" s="154"/>
      <c r="E32" s="15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180</v>
      </c>
      <c r="E35" s="131">
        <v>75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5" zoomScale="85" zoomScaleNormal="85" workbookViewId="0">
      <selection activeCell="B19" sqref="B19"/>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8" t="s">
        <v>182</v>
      </c>
      <c r="B1" s="199"/>
      <c r="C1" s="199"/>
      <c r="D1" s="199"/>
      <c r="E1" s="200"/>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201" t="s">
        <v>184</v>
      </c>
      <c r="B3" s="203" t="str">
        <f>'Rail Service (Item Nos. 1-6)'!B3:B4</f>
        <v>Year: 2022</v>
      </c>
      <c r="C3" s="205" t="str">
        <f>'Rail Service (Item Nos. 1-6)'!C3:C4</f>
        <v>Reporting Week: 36</v>
      </c>
      <c r="D3" s="88" t="s">
        <v>0</v>
      </c>
      <c r="E3" s="121">
        <f>'Rail Service (Item Nos. 1-6)'!E3</f>
        <v>44808</v>
      </c>
      <c r="F3" s="197"/>
      <c r="G3" s="197"/>
      <c r="H3" s="191"/>
      <c r="I3" s="191"/>
      <c r="J3" s="89"/>
      <c r="K3" s="90"/>
      <c r="L3" s="91"/>
    </row>
    <row r="4" spans="1:12" ht="15" thickBot="1" x14ac:dyDescent="0.4">
      <c r="A4" s="202"/>
      <c r="B4" s="204"/>
      <c r="C4" s="206"/>
      <c r="D4" s="92" t="s">
        <v>1</v>
      </c>
      <c r="E4" s="122">
        <f>E3+6</f>
        <v>44814</v>
      </c>
      <c r="F4" s="197"/>
      <c r="G4" s="197"/>
      <c r="H4" s="191"/>
      <c r="I4" s="191"/>
      <c r="J4" s="89"/>
      <c r="K4" s="90"/>
      <c r="L4" s="91"/>
    </row>
    <row r="5" spans="1:12" ht="15" thickBot="1" x14ac:dyDescent="0.4">
      <c r="A5" s="117"/>
      <c r="B5" s="94"/>
      <c r="C5" s="94"/>
      <c r="D5" s="95"/>
      <c r="E5" s="96"/>
      <c r="F5" s="93"/>
      <c r="G5" s="93"/>
      <c r="H5" s="97"/>
      <c r="I5" s="97"/>
      <c r="J5" s="89"/>
      <c r="K5" s="90"/>
      <c r="L5" s="91"/>
    </row>
    <row r="6" spans="1:12" ht="15" thickBot="1" x14ac:dyDescent="0.4">
      <c r="A6" s="192" t="s">
        <v>113</v>
      </c>
      <c r="B6" s="19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194" t="s">
        <v>140</v>
      </c>
      <c r="B8" s="19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1270</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1</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81</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1</v>
      </c>
    </row>
    <row r="20" spans="1:2" ht="29" x14ac:dyDescent="0.35">
      <c r="A20" s="100" t="s">
        <v>175</v>
      </c>
      <c r="B20" s="124"/>
    </row>
    <row r="21" spans="1:2" ht="13" x14ac:dyDescent="0.3">
      <c r="A21" s="101"/>
      <c r="B21" s="101"/>
    </row>
    <row r="22" spans="1:2" ht="37.5" customHeight="1" x14ac:dyDescent="0.25">
      <c r="A22" s="196" t="s">
        <v>173</v>
      </c>
      <c r="B22" s="19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2022-08-23T15:50:59Z</cp:lastPrinted>
  <dcterms:created xsi:type="dcterms:W3CDTF">2016-12-06T20:27:51Z</dcterms:created>
  <dcterms:modified xsi:type="dcterms:W3CDTF">2022-09-13T18:06:21Z</dcterms:modified>
</cp:coreProperties>
</file>